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back up\CDUNICAUCA 2021\01 CALIDAD NUEVO 2021\SIG CALIDAD NUEVO 2021\Estratégico-PE\Gest Estra -  GE\Gest. de la Plane y Desa Inst\FOR\"/>
    </mc:Choice>
  </mc:AlternateContent>
  <bookViews>
    <workbookView xWindow="0" yWindow="0" windowWidth="23010" windowHeight="8595"/>
  </bookViews>
  <sheets>
    <sheet name="PROYECCION" sheetId="1" r:id="rId1"/>
    <sheet name="Hoja1" sheetId="2" state="hidden" r:id="rId2"/>
  </sheets>
  <calcPr calcId="162913"/>
</workbook>
</file>

<file path=xl/calcChain.xml><?xml version="1.0" encoding="utf-8"?>
<calcChain xmlns="http://schemas.openxmlformats.org/spreadsheetml/2006/main">
  <c r="F82" i="1" l="1"/>
  <c r="F80" i="1"/>
  <c r="F79" i="1"/>
  <c r="F78" i="1"/>
  <c r="F75" i="1"/>
  <c r="F74" i="1"/>
  <c r="F73" i="1"/>
  <c r="F71" i="1"/>
  <c r="F70" i="1"/>
  <c r="F69" i="1"/>
  <c r="F68" i="1"/>
  <c r="F67" i="1"/>
  <c r="F66" i="1"/>
  <c r="F64" i="1"/>
  <c r="F63" i="1"/>
  <c r="F62" i="1"/>
  <c r="F60" i="1"/>
  <c r="F59" i="1"/>
  <c r="F58" i="1"/>
  <c r="F57" i="1"/>
  <c r="F54" i="1"/>
  <c r="F53" i="1"/>
  <c r="F52" i="1"/>
  <c r="F49" i="1"/>
  <c r="F48" i="1"/>
  <c r="F47" i="1"/>
  <c r="F46" i="1"/>
  <c r="F45" i="1"/>
  <c r="F44" i="1"/>
  <c r="F42" i="1"/>
  <c r="F41" i="1"/>
  <c r="F40" i="1"/>
  <c r="F39" i="1"/>
  <c r="F35" i="1"/>
  <c r="F34" i="1"/>
  <c r="F32" i="1"/>
  <c r="F31" i="1"/>
  <c r="F30" i="1"/>
  <c r="F16" i="1"/>
  <c r="F15" i="1"/>
  <c r="F14" i="1"/>
  <c r="F8" i="1"/>
  <c r="E10" i="1" l="1"/>
  <c r="E19" i="1" s="1"/>
  <c r="D10" i="1"/>
  <c r="D11" i="1"/>
  <c r="E12" i="1"/>
  <c r="E11" i="1"/>
  <c r="D12" i="1"/>
  <c r="E81" i="1"/>
  <c r="E77" i="1"/>
  <c r="E76" i="1" s="1"/>
  <c r="E72" i="1"/>
  <c r="E65" i="1"/>
  <c r="E61" i="1"/>
  <c r="E56" i="1"/>
  <c r="E55" i="1" s="1"/>
  <c r="E51" i="1"/>
  <c r="E43" i="1"/>
  <c r="E38" i="1"/>
  <c r="E33" i="1"/>
  <c r="E29" i="1"/>
  <c r="E28" i="1" s="1"/>
  <c r="E27" i="1" s="1"/>
  <c r="D81" i="1"/>
  <c r="F81" i="1" s="1"/>
  <c r="D77" i="1"/>
  <c r="D72" i="1"/>
  <c r="F72" i="1" s="1"/>
  <c r="D65" i="1"/>
  <c r="F65" i="1" s="1"/>
  <c r="D61" i="1"/>
  <c r="D56" i="1"/>
  <c r="D51" i="1"/>
  <c r="F51" i="1" s="1"/>
  <c r="D43" i="1"/>
  <c r="D38" i="1"/>
  <c r="F38" i="1" s="1"/>
  <c r="D33" i="1"/>
  <c r="F33" i="1" s="1"/>
  <c r="D29" i="1"/>
  <c r="F29" i="1" s="1"/>
  <c r="E37" i="1"/>
  <c r="F56" i="1" l="1"/>
  <c r="F61" i="1"/>
  <c r="F43" i="1"/>
  <c r="F77" i="1"/>
  <c r="D55" i="1"/>
  <c r="F55" i="1" s="1"/>
  <c r="D37" i="1"/>
  <c r="F37" i="1" s="1"/>
  <c r="D28" i="1"/>
  <c r="F28" i="1" s="1"/>
  <c r="E18" i="1"/>
  <c r="E20" i="1" s="1"/>
  <c r="F12" i="1"/>
  <c r="E13" i="1"/>
  <c r="E17" i="1" s="1"/>
  <c r="E24" i="1" s="1"/>
  <c r="F10" i="1"/>
  <c r="D21" i="1"/>
  <c r="F11" i="1"/>
  <c r="D18" i="1"/>
  <c r="E36" i="1"/>
  <c r="E26" i="1" s="1"/>
  <c r="D76" i="1"/>
  <c r="F76" i="1" s="1"/>
  <c r="D19" i="1"/>
  <c r="F19" i="1" s="1"/>
  <c r="E21" i="1"/>
  <c r="D13" i="1"/>
  <c r="E50" i="1"/>
  <c r="F13" i="1" l="1"/>
  <c r="F21" i="1"/>
  <c r="D27" i="1"/>
  <c r="D50" i="1"/>
  <c r="F50" i="1" s="1"/>
  <c r="F18" i="1"/>
  <c r="E22" i="1"/>
  <c r="E23" i="1" s="1"/>
  <c r="E83" i="1" s="1"/>
  <c r="D17" i="1"/>
  <c r="F17" i="1" s="1"/>
  <c r="D20" i="1"/>
  <c r="F20" i="1" s="1"/>
  <c r="F27" i="1" l="1"/>
  <c r="D36" i="1"/>
  <c r="F36" i="1" s="1"/>
  <c r="D22" i="1"/>
  <c r="F22" i="1" s="1"/>
  <c r="D24" i="1"/>
  <c r="F24" i="1" s="1"/>
  <c r="D26" i="1" l="1"/>
  <c r="F26" i="1" s="1"/>
  <c r="D23" i="1"/>
  <c r="F23" i="1" s="1"/>
  <c r="D83" i="1" l="1"/>
  <c r="F83" i="1" s="1"/>
</calcChain>
</file>

<file path=xl/comments1.xml><?xml version="1.0" encoding="utf-8"?>
<comments xmlns="http://schemas.openxmlformats.org/spreadsheetml/2006/main">
  <authors>
    <author>Hugo Andres Belalcazar Ceron</author>
    <author>STJKZPPW1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Seleccione el Programa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Escriba No de salaríos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Escriba No de salaríos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Escriba No de salaríos</t>
        </r>
      </text>
    </comment>
    <comment ref="C30" authorId="1" shapeId="0">
      <text>
        <r>
          <rPr>
            <b/>
            <sz val="9"/>
            <color indexed="81"/>
            <rFont val="Tahoma"/>
            <family val="2"/>
          </rPr>
          <t>Reconocimiento a Docentes unicauca que prestan servicios por fuera de la Labor</t>
        </r>
      </text>
    </comment>
    <comment ref="C31" authorId="1" shapeId="0">
      <text>
        <r>
          <rPr>
            <b/>
            <sz val="9"/>
            <color indexed="81"/>
            <rFont val="Tahoma"/>
            <family val="2"/>
          </rPr>
          <t>Docentes visitantes, Expertos Nacionales e Internacionales, CAR-contratos academicos remunerados, jurados y directores de trabajos de grado, becas trabajo de estudiante de programas de postgrado.</t>
        </r>
      </text>
    </comment>
    <comment ref="C32" authorId="1" shapeId="0">
      <text>
        <r>
          <rPr>
            <b/>
            <sz val="9"/>
            <color indexed="81"/>
            <rFont val="Tahoma"/>
            <family val="2"/>
          </rPr>
          <t xml:space="preserve">-Se coloca aquí el valor resultante de la planilla de contratistas (Enlaces)
</t>
        </r>
      </text>
    </comment>
    <comment ref="C34" authorId="1" shapeId="0">
      <text>
        <r>
          <rPr>
            <b/>
            <sz val="9"/>
            <color indexed="81"/>
            <rFont val="Tahoma"/>
            <family val="2"/>
          </rPr>
          <t>las necesidades de viculacion de monitores</t>
        </r>
      </text>
    </comment>
    <comment ref="C42" authorId="1" shapeId="0">
      <text>
        <r>
          <rPr>
            <b/>
            <sz val="9"/>
            <color indexed="81"/>
            <rFont val="Tahoma"/>
            <family val="2"/>
          </rPr>
          <t xml:space="preserve">licencias de software </t>
        </r>
      </text>
    </comment>
    <comment ref="C52" authorId="1" shapeId="0">
      <text>
        <r>
          <rPr>
            <b/>
            <sz val="9"/>
            <color indexed="81"/>
            <rFont val="Tahoma"/>
            <family val="2"/>
          </rPr>
          <t>Necesidades de mantenimiento de equipos de laboratorio, equipos de computo entre otros.(ascensores, talanquera, biometricas)</t>
        </r>
      </text>
    </comment>
    <comment ref="C53" authorId="1" shapeId="0">
      <text>
        <r>
          <rPr>
            <b/>
            <sz val="9"/>
            <color indexed="81"/>
            <rFont val="Tahoma"/>
            <family val="2"/>
          </rPr>
          <t>Necesidades de mantenimiento de los bienes Inmuebles de la institucion, incluye mantenimiento  de zonas verdes.</t>
        </r>
      </text>
    </comment>
    <comment ref="C57" authorId="1" shapeId="0">
      <text>
        <r>
          <rPr>
            <b/>
            <sz val="9"/>
            <color indexed="81"/>
            <rFont val="Tahoma"/>
            <family val="2"/>
          </rPr>
          <t>Viaticos, transporte terrestre y aereo para docentes y administrativos que se desplacen a ciudades de Colombia a realizar actividades de gestiòn</t>
        </r>
      </text>
    </comment>
    <comment ref="C58" authorId="1" shapeId="0">
      <text>
        <r>
          <rPr>
            <b/>
            <sz val="9"/>
            <color indexed="81"/>
            <rFont val="Tahoma"/>
            <family val="2"/>
          </rPr>
          <t xml:space="preserve">Viaticos, transporte terrestre y aereo para docentes y administrativos que se desplacen dentro del territorio colombiano para asistir a cursos seminarios, congresos  entre otros. </t>
        </r>
      </text>
    </comment>
    <comment ref="C59" authorId="1" shapeId="0">
      <text>
        <r>
          <rPr>
            <b/>
            <sz val="9"/>
            <color indexed="81"/>
            <rFont val="Tahoma"/>
            <family val="2"/>
          </rPr>
          <t>Viaticos, trasporte terrestre y aereo para docentes que realicen salidas de campo dentro del territorio nacional con estudiantes de las diferentes programas de postgrado se incluyen los gastos de desplazamiento de los estudiantes.</t>
        </r>
      </text>
    </comment>
    <comment ref="C62" authorId="1" shapeId="0">
      <text>
        <r>
          <rPr>
            <b/>
            <sz val="9"/>
            <color indexed="81"/>
            <rFont val="Tahoma"/>
            <family val="2"/>
          </rPr>
          <t>Viaticos, transporte terrestre y aereo para docentes y administrativos que se desplacen fuera del pais a realizar actividades de gestiòn</t>
        </r>
      </text>
    </comment>
    <comment ref="C63" authorId="1" shapeId="0">
      <text>
        <r>
          <rPr>
            <b/>
            <sz val="9"/>
            <color indexed="81"/>
            <rFont val="Tahoma"/>
            <family val="2"/>
          </rPr>
          <t>Viaticos, transporte terrestre y aereo para docentes y administrativos que se desplacen fuera del pais para asistir a cursos seminarios, congresos  entre otros.</t>
        </r>
      </text>
    </comment>
    <comment ref="C64" authorId="1" shapeId="0">
      <text>
        <r>
          <rPr>
            <b/>
            <sz val="9"/>
            <color indexed="81"/>
            <rFont val="Tahoma"/>
            <family val="2"/>
          </rPr>
          <t>Viaticos, trasporte terrestre y aereo para docentes que realicen salidas de campo fuera del territorio nacional con estudiantes de los diferentes  programas se incluyen los gastos de desplazamiento de los estudiantes, pasantias y estancias de investigacion.</t>
        </r>
      </text>
    </comment>
    <comment ref="C67" authorId="1" shapeId="0">
      <text>
        <r>
          <rPr>
            <b/>
            <sz val="9"/>
            <color indexed="81"/>
            <rFont val="Tahoma"/>
            <family val="2"/>
          </rPr>
          <t>libros impresos, revistas, hemerotecas</t>
        </r>
      </text>
    </comment>
    <comment ref="C68" authorId="1" shapeId="0">
      <text>
        <r>
          <rPr>
            <b/>
            <sz val="9"/>
            <color indexed="81"/>
            <rFont val="Tahoma"/>
            <family val="2"/>
          </rPr>
          <t>el costo de los publicaciones en revistas de circulacion local, nacional e internacional.</t>
        </r>
      </text>
    </comment>
    <comment ref="C69" authorId="1" shapeId="0">
      <text>
        <r>
          <rPr>
            <b/>
            <sz val="9"/>
            <color indexed="81"/>
            <rFont val="Tahoma"/>
            <family val="2"/>
          </rPr>
          <t>Sucripcion a bases de datos, revistas, periodicos</t>
        </r>
      </text>
    </comment>
    <comment ref="C70" authorId="1" shapeId="0">
      <text>
        <r>
          <rPr>
            <b/>
            <sz val="9"/>
            <color indexed="81"/>
            <rFont val="Tahoma"/>
            <family val="2"/>
          </rPr>
          <t>folletos, material para anuncios publicitarios, y pautas publicitarias en medios escritos y hablados</t>
        </r>
      </text>
    </comment>
    <comment ref="C71" authorId="1" shapeId="0">
      <text>
        <r>
          <rPr>
            <b/>
            <sz val="9"/>
            <color indexed="81"/>
            <rFont val="Tahoma"/>
            <family val="2"/>
          </rPr>
          <t xml:space="preserve">Servicios de edición, impresión,  estampado y reproducción, incluye trabajos del taller editorial </t>
        </r>
      </text>
    </comment>
    <comment ref="C73" authorId="1" shapeId="0">
      <text>
        <r>
          <rPr>
            <b/>
            <sz val="9"/>
            <color indexed="81"/>
            <rFont val="Tahoma"/>
            <family val="2"/>
          </rPr>
          <t>Inscriciones a Seminarios y cursos debe estar incluido en el plan integral de capcitaciòn este plan aplica solamente para administrativos.</t>
        </r>
      </text>
    </comment>
    <comment ref="C74" authorId="1" shapeId="0">
      <text>
        <r>
          <rPr>
            <b/>
            <sz val="9"/>
            <color indexed="81"/>
            <rFont val="Tahoma"/>
            <family val="2"/>
          </rPr>
          <t xml:space="preserve">Pago de matriculas para postgrado para docentes y administrativos, incluye matriculas cidesco 
</t>
        </r>
      </text>
    </comment>
    <comment ref="C75" authorId="1" shapeId="0">
      <text>
        <r>
          <rPr>
            <b/>
            <sz val="9"/>
            <color indexed="81"/>
            <rFont val="Tahoma"/>
            <family val="2"/>
          </rPr>
          <t xml:space="preserve">Pago de matriculas de pregrado a funcionarios administrativos, dede incluirse en el plan integral de capacitaciòn. 
</t>
        </r>
      </text>
    </comment>
    <comment ref="C78" authorId="1" shapeId="0">
      <text>
        <r>
          <rPr>
            <b/>
            <sz val="9"/>
            <color indexed="81"/>
            <rFont val="Tahoma"/>
            <family val="2"/>
          </rPr>
          <t>se debe incluir todas la cuotas de asociacion, membresias y/o cuotas de sostenimiento</t>
        </r>
      </text>
    </comment>
    <comment ref="C79" authorId="1" shapeId="0">
      <text>
        <r>
          <rPr>
            <b/>
            <sz val="9"/>
            <color indexed="81"/>
            <rFont val="Tahoma"/>
            <family val="2"/>
          </rPr>
          <t>tener en cuenta las clausulas de convenios suscritos con otras instituciones, para efectos de transferencia de recursos por utilidades.</t>
        </r>
      </text>
    </comment>
    <comment ref="C82" authorId="1" shapeId="0">
      <text>
        <r>
          <rPr>
            <b/>
            <sz val="9"/>
            <color indexed="81"/>
            <rFont val="Tahoma"/>
            <family val="2"/>
          </rPr>
          <t>se debe incluir la proyecciòn del valor a pagar por concepto de aportes de seguridad social, aplica para programas de la Facultad de Ciencias de la Salud.</t>
        </r>
      </text>
    </comment>
  </commentList>
</comments>
</file>

<file path=xl/sharedStrings.xml><?xml version="1.0" encoding="utf-8"?>
<sst xmlns="http://schemas.openxmlformats.org/spreadsheetml/2006/main" count="158" uniqueCount="150">
  <si>
    <t>INGRESOS</t>
  </si>
  <si>
    <t>FUNCIONAMIENTO</t>
  </si>
  <si>
    <t>GASTOS DE PERSONAL</t>
  </si>
  <si>
    <t>SERVICIOS PERSONALES INDIRECTOS</t>
  </si>
  <si>
    <t>Honorarios</t>
  </si>
  <si>
    <t>Tutorías</t>
  </si>
  <si>
    <t>Otros</t>
  </si>
  <si>
    <t>Remuneración Servicios Técnicos</t>
  </si>
  <si>
    <t>Monitores</t>
  </si>
  <si>
    <t>Varios</t>
  </si>
  <si>
    <t>GASTOS GENERALES</t>
  </si>
  <si>
    <t>ADQUISICION DE BIENES</t>
  </si>
  <si>
    <t>Compra de Equipos</t>
  </si>
  <si>
    <t>Equipo de Cómputo</t>
  </si>
  <si>
    <t>Equípos de Laboratorios</t>
  </si>
  <si>
    <t>Materiales y Suministros</t>
  </si>
  <si>
    <t>Combustible</t>
  </si>
  <si>
    <t>Elementos de Aseo y Cafetería</t>
  </si>
  <si>
    <t>Papelería y Utiles de Oficina</t>
  </si>
  <si>
    <t>Reactivos e Insumos</t>
  </si>
  <si>
    <t>Refrigerios</t>
  </si>
  <si>
    <t>Repuestos, Accesorios y Otros</t>
  </si>
  <si>
    <t>ADQUISICION DE SERVICIOS</t>
  </si>
  <si>
    <t>Servicios de Mantenimiento</t>
  </si>
  <si>
    <t>De Equipos</t>
  </si>
  <si>
    <t>Locativos</t>
  </si>
  <si>
    <t>Viáticos y Gastos de Viaje</t>
  </si>
  <si>
    <t>Al Interior</t>
  </si>
  <si>
    <t>Actividades de Gestión Universitaría</t>
  </si>
  <si>
    <t>Programas Académicos</t>
  </si>
  <si>
    <t>Al Exterior</t>
  </si>
  <si>
    <t>Actividades de Gestión Universitaria</t>
  </si>
  <si>
    <t>Capacitación</t>
  </si>
  <si>
    <t>Impresos y Publicaciones</t>
  </si>
  <si>
    <t>Fotocopias</t>
  </si>
  <si>
    <t>Material Bibliográfico</t>
  </si>
  <si>
    <t>Publicación Revistas</t>
  </si>
  <si>
    <t>Suscripciones</t>
  </si>
  <si>
    <t>Publicidad y Propaganda</t>
  </si>
  <si>
    <t>Matrícula Cursos y Seminarios</t>
  </si>
  <si>
    <t>Matrícula Posgrados</t>
  </si>
  <si>
    <t>TRANSFERENCIAS CORRIENTES</t>
  </si>
  <si>
    <t>Aportes de Asociación</t>
  </si>
  <si>
    <t>Utilidades de Convenios Universidades</t>
  </si>
  <si>
    <t>GASTOS</t>
  </si>
  <si>
    <t>Equípos Musicales</t>
  </si>
  <si>
    <t>OTRAS TRANSFERENCIAS</t>
  </si>
  <si>
    <t>Estudiantes Antiguos</t>
  </si>
  <si>
    <t>Estudiantes Nuevos</t>
  </si>
  <si>
    <t>Valor matrícula  en # smlv.</t>
  </si>
  <si>
    <t>Valor Servicios Básicos</t>
  </si>
  <si>
    <t>Recursos Computacionales</t>
  </si>
  <si>
    <t>Seguro Estudiantil</t>
  </si>
  <si>
    <t>Valor Matricula</t>
  </si>
  <si>
    <t>Total Ingresos por Matrícula</t>
  </si>
  <si>
    <t>Costo de Becas 10%</t>
  </si>
  <si>
    <t>Costo de voto 10%</t>
  </si>
  <si>
    <t>Costo Administración 20%</t>
  </si>
  <si>
    <t>Transferencia a la Administración Central por Seguro Estudiantil y Recursos computacionales</t>
  </si>
  <si>
    <t>TOTAL INGRESOS NETOS DEL PROGRAMA</t>
  </si>
  <si>
    <t>TOTAL RESULTADO</t>
  </si>
  <si>
    <t>Estudiantes en Trabajo de Grado</t>
  </si>
  <si>
    <t>Maestría en Música</t>
  </si>
  <si>
    <t>Doctorado en Ciencias Agragrias y Agroindustriales</t>
  </si>
  <si>
    <t>Especialización en Gestión Integral del Recurso Hídrico</t>
  </si>
  <si>
    <t xml:space="preserve">Especialización en sanidad en producción agraria integrada </t>
  </si>
  <si>
    <t>Maestría en Ciencias Agrarias</t>
  </si>
  <si>
    <t>Especialización en Gerencia de Impuestos</t>
  </si>
  <si>
    <t>Especialización en Gerencia de Proyectos</t>
  </si>
  <si>
    <t>Especialización en Mercadeo Corporativo</t>
  </si>
  <si>
    <t>Especialización en Revisoría Fiscal y Auditoría Internacional</t>
  </si>
  <si>
    <t>Maestria en Gestión de Organizaciones y Proyectos.- Profundización</t>
  </si>
  <si>
    <t>Maestría en Contabilidad y Finanzas</t>
  </si>
  <si>
    <t>Maestría en Cooperación Internacional Sede Norte - Santander de Quilichao</t>
  </si>
  <si>
    <t>Maestría en Estudios Interdisciplinarios del Desarrollo</t>
  </si>
  <si>
    <t>Maestría en Gestión de Organizaciones y Proyectos - Investigación.</t>
  </si>
  <si>
    <t>Doctorado en Antropología</t>
  </si>
  <si>
    <t>Doctorado en Ciencias Humanas</t>
  </si>
  <si>
    <t>Maestría en Antropología</t>
  </si>
  <si>
    <t>Maestría en Artes Integradas con el Ambiente</t>
  </si>
  <si>
    <t>Maestría en Ciencias Humanas</t>
  </si>
  <si>
    <t>Maestría en Estudios Interculturales</t>
  </si>
  <si>
    <t>Maestría en Etica y Filosofía Política</t>
  </si>
  <si>
    <t>Maestría en Historia</t>
  </si>
  <si>
    <t>Maestría en Revitalización y enseñanza de lenguas indígenas</t>
  </si>
  <si>
    <t>Doctorado en Ciencias Ambientales</t>
  </si>
  <si>
    <t>Doctorado en Ciencias Matemáticas</t>
  </si>
  <si>
    <t>Doctorado en Ciencias de la Educación</t>
  </si>
  <si>
    <t>Doctorado en Etnobiología y Estudios Bioculturales</t>
  </si>
  <si>
    <t>Especialización en Actividad Física para la Salud</t>
  </si>
  <si>
    <t>Especialización en Educación y Discapacidad</t>
  </si>
  <si>
    <t>Especialización en Entrenamiento Deportivo</t>
  </si>
  <si>
    <t>Maestria en Educacion</t>
  </si>
  <si>
    <t>Maestria en Educación Modalidad Profundización - La Hormiga (Putumayo)</t>
  </si>
  <si>
    <t>Maestría en Biología</t>
  </si>
  <si>
    <t>Maestría en Ciencias Matemáticas</t>
  </si>
  <si>
    <t>Maestría en Ciencias Químicas</t>
  </si>
  <si>
    <t>Maestría en Deporte y Actividad Física</t>
  </si>
  <si>
    <t>Maestría en Educación Modalidad Profundización - Mocoa (Putumayo)</t>
  </si>
  <si>
    <t>Maestría en Educación Modalidad Profundización - Popayán</t>
  </si>
  <si>
    <t>Maestría en Educación Modalidad Profundización - Sede Pasto</t>
  </si>
  <si>
    <t>Maestría en Educación Modalidad Profundización . -  Buenaventura</t>
  </si>
  <si>
    <t>Maestría en Educación Popular</t>
  </si>
  <si>
    <t>Maestría en Educación Popular - Santander de Quilichao</t>
  </si>
  <si>
    <t>Maestría en Educación modalidad profundización - Buga Valle</t>
  </si>
  <si>
    <t>Maestría en Educación modalidad profundización - Florencia (Caqueta)</t>
  </si>
  <si>
    <t>Maestría en Educación modalidad profundización - Guapi (Cauca)</t>
  </si>
  <si>
    <t>Maestría en Educación, estudios del cuerpo y la motricidad</t>
  </si>
  <si>
    <t>Maestría en Ingeniería Física</t>
  </si>
  <si>
    <t>Maestría en Recursos Hidrobiológicos y Continentales</t>
  </si>
  <si>
    <t>Especialización en Cirugía General</t>
  </si>
  <si>
    <t>Especialización en Ginecología y Obstetricia</t>
  </si>
  <si>
    <t>Especialización en  Derecho de Familia</t>
  </si>
  <si>
    <t>Especialización en Derecho Administrativo</t>
  </si>
  <si>
    <t>Especialización en Gobierno y Políticas Públicas</t>
  </si>
  <si>
    <t>Maestría en  Derecho Administrativo -Convenio Universidad de Nariño-</t>
  </si>
  <si>
    <t>Maestría en Derecho Administrativo</t>
  </si>
  <si>
    <t>Maestría en Gobierno y Políticas Públicas</t>
  </si>
  <si>
    <t>Especialización en Estructuras</t>
  </si>
  <si>
    <t>Especialización en Ingeniería  de la Construcción</t>
  </si>
  <si>
    <t>Especialización en Ingeniería de Recursos Hídricos</t>
  </si>
  <si>
    <t>Especialización en Ingeniería de Vías Terrestres</t>
  </si>
  <si>
    <t>Maestría en Geomática</t>
  </si>
  <si>
    <t>Maestría en Ingeniería de Pavimentos</t>
  </si>
  <si>
    <t>Maestría en Ingeniería de Transito</t>
  </si>
  <si>
    <t>Maestría en Ingeniería de Vías Terrestres</t>
  </si>
  <si>
    <t>Maestría en Ingeniería de la Construcción</t>
  </si>
  <si>
    <t>Doctorado en Ciencias de la Electrónica</t>
  </si>
  <si>
    <t>Doctorado en Ingeniería Telemática</t>
  </si>
  <si>
    <t>Especialización en Desarrollo de Soluciones Informáticas</t>
  </si>
  <si>
    <t>Maestría en Automática</t>
  </si>
  <si>
    <t>Maestría en Computación Modalidad Investigación</t>
  </si>
  <si>
    <t>Maestría en Electrónica y TeleComunicaciónes</t>
  </si>
  <si>
    <t>Maestría en Ingeniería Electrónica: Convenio Escuela Naval "Almirante Padilla" - Cartagena</t>
  </si>
  <si>
    <t>Maestría en Ingeniería Telemática</t>
  </si>
  <si>
    <t>Maestría en Telecomunicaciones</t>
  </si>
  <si>
    <t>Seleccione Programa Posgrado</t>
  </si>
  <si>
    <t>Matrícula Pregrado</t>
  </si>
  <si>
    <t>Otros  (programas Academicos)</t>
  </si>
  <si>
    <t>BIENESTAR UNIVERSITARIO</t>
  </si>
  <si>
    <t>Actividades Estudiantes</t>
  </si>
  <si>
    <t>PERIODO</t>
  </si>
  <si>
    <t>Total</t>
  </si>
  <si>
    <t>Total Ingresos Netos por Matrícula</t>
  </si>
  <si>
    <t>Código: PE-GE-2.4-FOR-40</t>
  </si>
  <si>
    <t>Gestión Estrategica
Gestión de la Planeación y Desarrollo Institucional
Solicitud de Presupuesto Posgrados - 2021</t>
  </si>
  <si>
    <t>Salario Mínimo proyectado 2020 * INCREM. 6%</t>
  </si>
  <si>
    <t>SOLICITUD DE PRESUPUESTO POSGRADOS - 2021</t>
  </si>
  <si>
    <t>Estímulos Económicos Vlr Punto $ 15.550</t>
  </si>
  <si>
    <t>Versión: 1                                                                                                                                                     Fecha: 25-07-2020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</si>
</sst>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43" formatCode="_-* #,##0.00_-;\-* #,##0.00_-;_-* &quot;-&quot;??_-;_-@_-"/>
    <numFmt numFmtId="164" formatCode="#,##0.0"/>
    <numFmt numFmtId="165" formatCode="[$-240A]#,##0"/>
    <numFmt numFmtId="166" formatCode="_-&quot;$&quot;\ * #,##0.0_-;\-&quot;$&quot;\ * #,##0.0_-;_-&quot;$&quot;\ * &quot;-&quot;_-;_-@_-"/>
  </numFmts>
  <fonts count="15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theme="1"/>
      <name val="Arial1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9"/>
      <color theme="3"/>
      <name val="Arial"/>
      <family val="2"/>
    </font>
    <font>
      <sz val="12"/>
      <color theme="4" tint="-0.499984740745262"/>
      <name val="Segoe UI Black"/>
      <family val="2"/>
    </font>
    <font>
      <b/>
      <sz val="10"/>
      <color theme="3"/>
      <name val="Arial"/>
      <family val="2"/>
    </font>
    <font>
      <sz val="12"/>
      <color theme="4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BEFC5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8" fillId="0" borderId="0"/>
    <xf numFmtId="42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3" fontId="2" fillId="4" borderId="0" xfId="0" applyNumberFormat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5" fillId="4" borderId="0" xfId="0" applyFont="1" applyFill="1" applyAlignment="1" applyProtection="1">
      <alignment horizontal="center" vertical="center"/>
    </xf>
    <xf numFmtId="0" fontId="2" fillId="6" borderId="4" xfId="0" applyFont="1" applyFill="1" applyBorder="1" applyAlignment="1" applyProtection="1">
      <alignment vertical="center"/>
    </xf>
    <xf numFmtId="0" fontId="5" fillId="6" borderId="5" xfId="0" applyFont="1" applyFill="1" applyBorder="1" applyAlignment="1" applyProtection="1">
      <alignment horizontal="center" vertical="center"/>
    </xf>
    <xf numFmtId="0" fontId="2" fillId="6" borderId="6" xfId="0" applyFont="1" applyFill="1" applyBorder="1" applyAlignment="1" applyProtection="1">
      <alignment vertical="center"/>
    </xf>
    <xf numFmtId="0" fontId="2" fillId="6" borderId="7" xfId="0" applyFont="1" applyFill="1" applyBorder="1" applyAlignment="1" applyProtection="1">
      <alignment vertical="center"/>
    </xf>
    <xf numFmtId="0" fontId="2" fillId="6" borderId="8" xfId="0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wrapText="1"/>
    </xf>
    <xf numFmtId="0" fontId="5" fillId="7" borderId="1" xfId="0" applyFont="1" applyFill="1" applyBorder="1" applyAlignment="1" applyProtection="1">
      <alignment wrapText="1"/>
    </xf>
    <xf numFmtId="0" fontId="2" fillId="5" borderId="1" xfId="0" applyFont="1" applyFill="1" applyBorder="1" applyProtection="1"/>
    <xf numFmtId="3" fontId="5" fillId="7" borderId="1" xfId="0" applyNumberFormat="1" applyFont="1" applyFill="1" applyBorder="1" applyAlignment="1" applyProtection="1"/>
    <xf numFmtId="0" fontId="5" fillId="7" borderId="1" xfId="0" applyFont="1" applyFill="1" applyBorder="1" applyAlignment="1" applyProtection="1">
      <alignment vertical="center"/>
    </xf>
    <xf numFmtId="164" fontId="2" fillId="5" borderId="1" xfId="0" applyNumberFormat="1" applyFont="1" applyFill="1" applyBorder="1" applyProtection="1"/>
    <xf numFmtId="0" fontId="7" fillId="5" borderId="12" xfId="0" applyFont="1" applyFill="1" applyBorder="1" applyAlignment="1" applyProtection="1">
      <alignment horizontal="left" vertical="center" wrapText="1"/>
    </xf>
    <xf numFmtId="0" fontId="5" fillId="3" borderId="14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5" fillId="8" borderId="14" xfId="0" quotePrefix="1" applyFont="1" applyFill="1" applyBorder="1" applyAlignment="1" applyProtection="1">
      <alignment vertical="center"/>
    </xf>
    <xf numFmtId="0" fontId="5" fillId="8" borderId="2" xfId="0" quotePrefix="1" applyFont="1" applyFill="1" applyBorder="1" applyAlignment="1" applyProtection="1">
      <alignment vertical="center"/>
    </xf>
    <xf numFmtId="3" fontId="2" fillId="6" borderId="7" xfId="0" applyNumberFormat="1" applyFont="1" applyFill="1" applyBorder="1" applyAlignment="1" applyProtection="1">
      <alignment vertical="center"/>
    </xf>
    <xf numFmtId="3" fontId="2" fillId="6" borderId="9" xfId="0" applyNumberFormat="1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vertical="center"/>
    </xf>
    <xf numFmtId="3" fontId="11" fillId="0" borderId="12" xfId="0" applyNumberFormat="1" applyFont="1" applyFill="1" applyBorder="1" applyAlignment="1" applyProtection="1">
      <alignment vertical="center" wrapText="1"/>
      <protection locked="0" hidden="1"/>
    </xf>
    <xf numFmtId="0" fontId="2" fillId="2" borderId="1" xfId="0" quotePrefix="1" applyFont="1" applyFill="1" applyBorder="1" applyAlignment="1" applyProtection="1">
      <alignment vertical="center"/>
      <protection locked="0"/>
    </xf>
    <xf numFmtId="0" fontId="5" fillId="9" borderId="1" xfId="0" quotePrefix="1" applyFont="1" applyFill="1" applyBorder="1" applyAlignment="1" applyProtection="1">
      <alignment vertical="center"/>
      <protection locked="0"/>
    </xf>
    <xf numFmtId="0" fontId="5" fillId="10" borderId="15" xfId="0" quotePrefix="1" applyFont="1" applyFill="1" applyBorder="1" applyAlignment="1" applyProtection="1">
      <alignment vertical="center"/>
      <protection locked="0"/>
    </xf>
    <xf numFmtId="0" fontId="5" fillId="10" borderId="1" xfId="0" quotePrefix="1" applyFont="1" applyFill="1" applyBorder="1" applyAlignment="1" applyProtection="1">
      <alignment vertical="center"/>
      <protection locked="0"/>
    </xf>
    <xf numFmtId="0" fontId="5" fillId="10" borderId="1" xfId="0" applyFont="1" applyFill="1" applyBorder="1" applyAlignment="1" applyProtection="1">
      <alignment vertical="center"/>
      <protection locked="0"/>
    </xf>
    <xf numFmtId="0" fontId="2" fillId="5" borderId="16" xfId="0" applyFont="1" applyFill="1" applyBorder="1" applyAlignment="1" applyProtection="1">
      <alignment vertical="center"/>
    </xf>
    <xf numFmtId="1" fontId="2" fillId="0" borderId="1" xfId="6" applyNumberFormat="1" applyFont="1" applyFill="1" applyBorder="1" applyAlignment="1" applyProtection="1">
      <alignment vertical="center"/>
      <protection locked="0" hidden="1"/>
    </xf>
    <xf numFmtId="0" fontId="5" fillId="6" borderId="0" xfId="0" applyFont="1" applyFill="1" applyBorder="1" applyAlignment="1" applyProtection="1">
      <alignment vertical="center"/>
    </xf>
    <xf numFmtId="0" fontId="5" fillId="3" borderId="19" xfId="0" quotePrefix="1" applyFont="1" applyFill="1" applyBorder="1" applyAlignment="1" applyProtection="1">
      <alignment vertical="center"/>
    </xf>
    <xf numFmtId="0" fontId="13" fillId="6" borderId="17" xfId="0" applyFont="1" applyFill="1" applyBorder="1" applyAlignment="1" applyProtection="1">
      <alignment horizontal="right" vertical="center"/>
    </xf>
    <xf numFmtId="42" fontId="2" fillId="5" borderId="15" xfId="6" applyNumberFormat="1" applyFont="1" applyFill="1" applyBorder="1" applyAlignment="1" applyProtection="1">
      <alignment vertical="center"/>
    </xf>
    <xf numFmtId="42" fontId="5" fillId="7" borderId="1" xfId="6" applyNumberFormat="1" applyFont="1" applyFill="1" applyBorder="1" applyAlignment="1" applyProtection="1">
      <alignment vertical="center"/>
    </xf>
    <xf numFmtId="42" fontId="2" fillId="5" borderId="1" xfId="6" applyNumberFormat="1" applyFont="1" applyFill="1" applyBorder="1" applyAlignment="1" applyProtection="1">
      <alignment vertical="center"/>
    </xf>
    <xf numFmtId="42" fontId="5" fillId="7" borderId="15" xfId="6" applyNumberFormat="1" applyFont="1" applyFill="1" applyBorder="1" applyAlignment="1" applyProtection="1">
      <alignment vertical="center"/>
    </xf>
    <xf numFmtId="42" fontId="5" fillId="3" borderId="13" xfId="6" applyNumberFormat="1" applyFont="1" applyFill="1" applyBorder="1" applyAlignment="1" applyProtection="1">
      <alignment vertical="center"/>
    </xf>
    <xf numFmtId="42" fontId="5" fillId="3" borderId="3" xfId="6" applyNumberFormat="1" applyFont="1" applyFill="1" applyBorder="1" applyAlignment="1" applyProtection="1">
      <alignment vertical="center"/>
    </xf>
    <xf numFmtId="42" fontId="5" fillId="6" borderId="0" xfId="6" applyNumberFormat="1" applyFont="1" applyFill="1" applyBorder="1" applyAlignment="1" applyProtection="1">
      <alignment vertical="center"/>
    </xf>
    <xf numFmtId="42" fontId="5" fillId="3" borderId="16" xfId="6" applyNumberFormat="1" applyFont="1" applyFill="1" applyBorder="1" applyAlignment="1" applyProtection="1">
      <alignment vertical="center"/>
    </xf>
    <xf numFmtId="42" fontId="5" fillId="8" borderId="1" xfId="6" applyNumberFormat="1" applyFont="1" applyFill="1" applyBorder="1" applyAlignment="1" applyProtection="1">
      <alignment vertical="center"/>
    </xf>
    <xf numFmtId="42" fontId="5" fillId="8" borderId="13" xfId="6" applyNumberFormat="1" applyFont="1" applyFill="1" applyBorder="1" applyAlignment="1" applyProtection="1">
      <alignment vertical="center"/>
    </xf>
    <xf numFmtId="42" fontId="5" fillId="8" borderId="3" xfId="6" applyNumberFormat="1" applyFont="1" applyFill="1" applyBorder="1" applyAlignment="1" applyProtection="1">
      <alignment vertical="center"/>
    </xf>
    <xf numFmtId="42" fontId="5" fillId="9" borderId="1" xfId="7" applyNumberFormat="1" applyFont="1" applyFill="1" applyBorder="1" applyAlignment="1" applyProtection="1">
      <alignment vertical="center"/>
    </xf>
    <xf numFmtId="42" fontId="2" fillId="2" borderId="1" xfId="7" applyNumberFormat="1" applyFont="1" applyFill="1" applyBorder="1" applyAlignment="1" applyProtection="1">
      <alignment vertical="center"/>
      <protection locked="0"/>
    </xf>
    <xf numFmtId="42" fontId="5" fillId="10" borderId="15" xfId="7" applyNumberFormat="1" applyFont="1" applyFill="1" applyBorder="1" applyAlignment="1" applyProtection="1">
      <alignment vertical="center"/>
    </xf>
    <xf numFmtId="42" fontId="5" fillId="10" borderId="1" xfId="7" applyNumberFormat="1" applyFont="1" applyFill="1" applyBorder="1" applyAlignment="1" applyProtection="1">
      <alignment vertical="center"/>
    </xf>
    <xf numFmtId="42" fontId="5" fillId="6" borderId="18" xfId="7" applyNumberFormat="1" applyFont="1" applyFill="1" applyBorder="1" applyAlignment="1" applyProtection="1">
      <alignment horizontal="right" vertical="center"/>
    </xf>
    <xf numFmtId="42" fontId="2" fillId="4" borderId="0" xfId="6" applyNumberFormat="1" applyFont="1" applyFill="1" applyAlignment="1" applyProtection="1">
      <alignment vertical="center"/>
    </xf>
    <xf numFmtId="1" fontId="5" fillId="6" borderId="1" xfId="6" applyNumberFormat="1" applyFont="1" applyFill="1" applyBorder="1" applyAlignment="1" applyProtection="1">
      <alignment horizontal="center" vertical="center" wrapText="1"/>
    </xf>
    <xf numFmtId="166" fontId="5" fillId="6" borderId="5" xfId="6" applyNumberFormat="1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vertical="center" wrapText="1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20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166" fontId="5" fillId="6" borderId="5" xfId="6" applyNumberFormat="1" applyFont="1" applyFill="1" applyBorder="1" applyAlignment="1" applyProtection="1">
      <alignment horizontal="center" vertical="center"/>
    </xf>
    <xf numFmtId="0" fontId="12" fillId="4" borderId="10" xfId="0" applyFont="1" applyFill="1" applyBorder="1" applyAlignment="1" applyProtection="1">
      <alignment horizontal="center"/>
    </xf>
    <xf numFmtId="0" fontId="14" fillId="4" borderId="12" xfId="0" applyFont="1" applyFill="1" applyBorder="1" applyAlignment="1" applyProtection="1">
      <alignment horizontal="center" vertical="center" wrapText="1"/>
    </xf>
    <xf numFmtId="3" fontId="2" fillId="4" borderId="1" xfId="0" applyNumberFormat="1" applyFont="1" applyFill="1" applyBorder="1" applyAlignment="1" applyProtection="1">
      <alignment horizontal="center" vertical="center"/>
    </xf>
  </cellXfs>
  <cellStyles count="8">
    <cellStyle name="Excel Built-in Comma" xfId="5"/>
    <cellStyle name="Millares" xfId="7" builtinId="3"/>
    <cellStyle name="Millares 2" xfId="2"/>
    <cellStyle name="Millares 3" xfId="4"/>
    <cellStyle name="Moneda [0]" xfId="6" builtinId="7"/>
    <cellStyle name="Normal" xfId="0" builtinId="0"/>
    <cellStyle name="Normal 2" xfId="1"/>
    <cellStyle name="Porcentual 2" xfId="3"/>
  </cellStyles>
  <dxfs count="0"/>
  <tableStyles count="0" defaultTableStyle="TableStyleMedium9" defaultPivotStyle="PivotStyleLight16"/>
  <colors>
    <mruColors>
      <color rgb="FFFF6D4B"/>
      <color rgb="FF2FCCF1"/>
      <color rgb="FF0066FF"/>
      <color rgb="FFFF6600"/>
      <color rgb="FFD44C56"/>
      <color rgb="FF6A8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1025" name="Picture 1" descr="https://ci6.googleusercontent.com/proxy/RnNZfQn2o2xpggJQqefCOervMbPIci5mujDPJnvl43kv6Rtxjyh5gHN_JKVzeU-aaGz3pePFgxfoAAtZJZNx8mveVTc-11j98EfuAJVcumUenA=s0-d-e1-ft#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343500" y="17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3" name="Picture 1" descr="https://ci6.googleusercontent.com/proxy/RnNZfQn2o2xpggJQqefCOervMbPIci5mujDPJnvl43kv6Rtxjyh5gHN_JKVzeU-aaGz3pePFgxfoAAtZJZNx8mveVTc-11j98EfuAJVcumUenA=s0-d-e1-ft#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77563" y="309563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35719</xdr:colOff>
      <xdr:row>0</xdr:row>
      <xdr:rowOff>154781</xdr:rowOff>
    </xdr:from>
    <xdr:to>
      <xdr:col>0</xdr:col>
      <xdr:colOff>654994</xdr:colOff>
      <xdr:row>2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" y="154781"/>
          <a:ext cx="619275" cy="869157"/>
        </a:xfrm>
        <a:prstGeom prst="rect">
          <a:avLst/>
        </a:prstGeom>
      </xdr:spPr>
    </xdr:pic>
    <xdr:clientData/>
  </xdr:twoCellAnchor>
  <xdr:twoCellAnchor editAs="oneCell">
    <xdr:from>
      <xdr:col>5</xdr:col>
      <xdr:colOff>416718</xdr:colOff>
      <xdr:row>83</xdr:row>
      <xdr:rowOff>130970</xdr:rowOff>
    </xdr:from>
    <xdr:to>
      <xdr:col>6</xdr:col>
      <xdr:colOff>47622</xdr:colOff>
      <xdr:row>87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0999" y="15335251"/>
          <a:ext cx="785811" cy="5357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osgrados" displayName="Posgrados" ref="C2:C76" totalsRowShown="0">
  <autoFilter ref="C2:C76"/>
  <tableColumns count="1">
    <tableColumn id="1" name="Seleccione Programa Posgrad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83"/>
  <sheetViews>
    <sheetView tabSelected="1" topLeftCell="A67" zoomScale="80" zoomScaleNormal="80" workbookViewId="0">
      <selection activeCell="E15" sqref="E15"/>
    </sheetView>
  </sheetViews>
  <sheetFormatPr baseColWidth="10" defaultColWidth="11.42578125" defaultRowHeight="14.1" customHeight="1"/>
  <cols>
    <col min="1" max="1" width="15.140625" style="3" customWidth="1"/>
    <col min="2" max="2" width="4.28515625" style="2" customWidth="1"/>
    <col min="3" max="3" width="58.85546875" style="3" customWidth="1"/>
    <col min="4" max="4" width="18" style="52" customWidth="1"/>
    <col min="5" max="6" width="17.28515625" style="52" customWidth="1"/>
    <col min="7" max="7" width="2.28515625" style="3" customWidth="1"/>
    <col min="8" max="16384" width="11.42578125" style="3"/>
  </cols>
  <sheetData>
    <row r="2" spans="1:7" ht="67.5" customHeight="1">
      <c r="A2" s="55"/>
      <c r="B2" s="62" t="s">
        <v>145</v>
      </c>
      <c r="C2" s="62"/>
      <c r="D2" s="62"/>
      <c r="E2" s="62"/>
      <c r="F2" s="62"/>
      <c r="G2" s="62"/>
    </row>
    <row r="3" spans="1:7" ht="29.45" customHeight="1">
      <c r="A3" s="56" t="s">
        <v>144</v>
      </c>
      <c r="B3" s="63" t="s">
        <v>149</v>
      </c>
      <c r="C3" s="63"/>
      <c r="D3" s="63"/>
      <c r="E3" s="63"/>
      <c r="F3" s="63"/>
      <c r="G3" s="63"/>
    </row>
    <row r="4" spans="1:7" s="4" customFormat="1" ht="24" customHeight="1" thickBot="1">
      <c r="B4" s="61" t="s">
        <v>147</v>
      </c>
      <c r="C4" s="61"/>
      <c r="D4" s="61"/>
      <c r="E4" s="61"/>
      <c r="F4" s="61"/>
      <c r="G4" s="61"/>
    </row>
    <row r="5" spans="1:7" ht="14.1" customHeight="1">
      <c r="B5" s="5"/>
      <c r="C5" s="6"/>
      <c r="D5" s="60" t="s">
        <v>141</v>
      </c>
      <c r="E5" s="60"/>
      <c r="F5" s="54"/>
      <c r="G5" s="7"/>
    </row>
    <row r="6" spans="1:7" ht="14.1" customHeight="1">
      <c r="B6" s="8"/>
      <c r="C6" s="25" t="s">
        <v>136</v>
      </c>
      <c r="D6" s="53">
        <v>1</v>
      </c>
      <c r="E6" s="53">
        <v>2</v>
      </c>
      <c r="F6" s="53" t="s">
        <v>142</v>
      </c>
      <c r="G6" s="9"/>
    </row>
    <row r="7" spans="1:7" ht="14.1" customHeight="1">
      <c r="B7" s="8"/>
      <c r="C7" s="57" t="s">
        <v>0</v>
      </c>
      <c r="D7" s="58"/>
      <c r="E7" s="58"/>
      <c r="F7" s="59"/>
      <c r="G7" s="9"/>
    </row>
    <row r="8" spans="1:7" ht="14.1" customHeight="1">
      <c r="B8" s="8"/>
      <c r="C8" s="31" t="s">
        <v>146</v>
      </c>
      <c r="D8" s="36">
        <v>930471</v>
      </c>
      <c r="E8" s="36">
        <v>930471</v>
      </c>
      <c r="F8" s="36">
        <f>SUM(D8:E8)</f>
        <v>1860942</v>
      </c>
      <c r="G8" s="9"/>
    </row>
    <row r="9" spans="1:7" ht="14.1" customHeight="1">
      <c r="B9" s="8"/>
      <c r="C9" s="11" t="s">
        <v>49</v>
      </c>
      <c r="D9" s="32"/>
      <c r="E9" s="32"/>
      <c r="F9" s="32"/>
      <c r="G9" s="9"/>
    </row>
    <row r="10" spans="1:7" ht="14.1" customHeight="1">
      <c r="B10" s="8"/>
      <c r="C10" s="12" t="s">
        <v>50</v>
      </c>
      <c r="D10" s="37">
        <f>ROUND(D8*D9,-3)</f>
        <v>0</v>
      </c>
      <c r="E10" s="37">
        <f>ROUND(E8*E9,-3)</f>
        <v>0</v>
      </c>
      <c r="F10" s="37">
        <f t="shared" ref="F10:F73" si="0">SUM(D10:E10)</f>
        <v>0</v>
      </c>
      <c r="G10" s="9"/>
    </row>
    <row r="11" spans="1:7" ht="14.1" customHeight="1">
      <c r="B11" s="8"/>
      <c r="C11" s="13" t="s">
        <v>51</v>
      </c>
      <c r="D11" s="38">
        <f>ROUND(D8*0.05,-3)</f>
        <v>47000</v>
      </c>
      <c r="E11" s="38">
        <f>ROUND(E8*0.05,-3)</f>
        <v>47000</v>
      </c>
      <c r="F11" s="38">
        <f t="shared" si="0"/>
        <v>94000</v>
      </c>
      <c r="G11" s="9"/>
    </row>
    <row r="12" spans="1:7" ht="14.1" customHeight="1">
      <c r="B12" s="8"/>
      <c r="C12" s="13" t="s">
        <v>52</v>
      </c>
      <c r="D12" s="38">
        <f>ROUND(D8*0.03,-3)</f>
        <v>28000</v>
      </c>
      <c r="E12" s="38">
        <f>ROUND(E8*0.03,-3)</f>
        <v>28000</v>
      </c>
      <c r="F12" s="38">
        <f t="shared" si="0"/>
        <v>56000</v>
      </c>
      <c r="G12" s="9"/>
    </row>
    <row r="13" spans="1:7" ht="14.1" customHeight="1">
      <c r="B13" s="8"/>
      <c r="C13" s="14" t="s">
        <v>53</v>
      </c>
      <c r="D13" s="37">
        <f>SUM(D10:D12)</f>
        <v>75000</v>
      </c>
      <c r="E13" s="37">
        <f>SUM(E10:E12)</f>
        <v>75000</v>
      </c>
      <c r="F13" s="37">
        <f t="shared" si="0"/>
        <v>150000</v>
      </c>
      <c r="G13" s="9"/>
    </row>
    <row r="14" spans="1:7" ht="14.1" customHeight="1">
      <c r="B14" s="8"/>
      <c r="C14" s="10" t="s">
        <v>47</v>
      </c>
      <c r="D14" s="32"/>
      <c r="E14" s="32"/>
      <c r="F14" s="32">
        <f t="shared" si="0"/>
        <v>0</v>
      </c>
      <c r="G14" s="9"/>
    </row>
    <row r="15" spans="1:7" ht="14.1" customHeight="1">
      <c r="B15" s="8"/>
      <c r="C15" s="10" t="s">
        <v>48</v>
      </c>
      <c r="D15" s="32"/>
      <c r="E15" s="32"/>
      <c r="F15" s="32">
        <f t="shared" si="0"/>
        <v>0</v>
      </c>
      <c r="G15" s="9"/>
    </row>
    <row r="16" spans="1:7" ht="14.1" customHeight="1">
      <c r="B16" s="8"/>
      <c r="C16" s="10" t="s">
        <v>61</v>
      </c>
      <c r="D16" s="32"/>
      <c r="E16" s="32"/>
      <c r="F16" s="32">
        <f t="shared" si="0"/>
        <v>0</v>
      </c>
      <c r="G16" s="9"/>
    </row>
    <row r="17" spans="2:7" ht="14.1" customHeight="1">
      <c r="B17" s="8"/>
      <c r="C17" s="15" t="s">
        <v>54</v>
      </c>
      <c r="D17" s="39">
        <f>ROUND((D13*D14)+(D13*D15)+((D8+D11+D12)*D16),-3)</f>
        <v>0</v>
      </c>
      <c r="E17" s="39">
        <f>ROUND((E13*E14)+(E13*E15)+((E8+E11+E12)*E16),-3)</f>
        <v>0</v>
      </c>
      <c r="F17" s="39">
        <f t="shared" si="0"/>
        <v>0</v>
      </c>
      <c r="G17" s="9"/>
    </row>
    <row r="18" spans="2:7" ht="12">
      <c r="B18" s="8"/>
      <c r="C18" s="16" t="s">
        <v>55</v>
      </c>
      <c r="D18" s="38">
        <f>ROUND(((+D10*D14)+(D10*D15)+(D8*D16))*0.1,-3)</f>
        <v>0</v>
      </c>
      <c r="E18" s="38">
        <f>ROUND(((+E10*E14)+(E10*E15)+(E8*E16))*0.1,-3)</f>
        <v>0</v>
      </c>
      <c r="F18" s="38">
        <f t="shared" si="0"/>
        <v>0</v>
      </c>
      <c r="G18" s="9"/>
    </row>
    <row r="19" spans="2:7" ht="14.1" customHeight="1">
      <c r="B19" s="8"/>
      <c r="C19" s="13" t="s">
        <v>56</v>
      </c>
      <c r="D19" s="38">
        <f>ROUND(((+D10*D14)+(D10*D15)+(D8*D16))*0.1,-3)</f>
        <v>0</v>
      </c>
      <c r="E19" s="38">
        <f>ROUND(((+E10*E14)+(E10*E15)+(E8*E16))*0.1,-3)</f>
        <v>0</v>
      </c>
      <c r="F19" s="38">
        <f t="shared" si="0"/>
        <v>0</v>
      </c>
      <c r="G19" s="9"/>
    </row>
    <row r="20" spans="2:7" ht="12">
      <c r="B20" s="8"/>
      <c r="C20" s="10" t="s">
        <v>57</v>
      </c>
      <c r="D20" s="38">
        <f>+ROUND(((D10*D14)+(D10*D15)+(D8*D16)-(D18+D19))*0.2,-3)</f>
        <v>0</v>
      </c>
      <c r="E20" s="38">
        <f>+ROUND(((E10*E14)+(E10*E15)+(E8*E16)-(E18+E19))*0.2,-3)</f>
        <v>0</v>
      </c>
      <c r="F20" s="38">
        <f t="shared" si="0"/>
        <v>0</v>
      </c>
      <c r="G20" s="9"/>
    </row>
    <row r="21" spans="2:7" ht="23.45" customHeight="1">
      <c r="B21" s="8"/>
      <c r="C21" s="17" t="s">
        <v>58</v>
      </c>
      <c r="D21" s="38">
        <f>ROUND((D11+D12)*(D14+D15+D16),-3)</f>
        <v>0</v>
      </c>
      <c r="E21" s="38">
        <f>ROUND((E11+E12)*(E14+E15+E16),-3)</f>
        <v>0</v>
      </c>
      <c r="F21" s="38">
        <f t="shared" si="0"/>
        <v>0</v>
      </c>
      <c r="G21" s="9"/>
    </row>
    <row r="22" spans="2:7" ht="18" customHeight="1">
      <c r="B22" s="8"/>
      <c r="C22" s="18" t="s">
        <v>143</v>
      </c>
      <c r="D22" s="40">
        <f>ROUND(D17-SUM(D18:D21),0)</f>
        <v>0</v>
      </c>
      <c r="E22" s="40">
        <f>ROUND(E17-SUM(E18:E21),0)</f>
        <v>0</v>
      </c>
      <c r="F22" s="40">
        <f t="shared" si="0"/>
        <v>0</v>
      </c>
      <c r="G22" s="9"/>
    </row>
    <row r="23" spans="2:7" ht="19.5" customHeight="1">
      <c r="B23" s="8"/>
      <c r="C23" s="19" t="s">
        <v>59</v>
      </c>
      <c r="D23" s="41">
        <f>+D22</f>
        <v>0</v>
      </c>
      <c r="E23" s="41">
        <f>+E22</f>
        <v>0</v>
      </c>
      <c r="F23" s="41">
        <f t="shared" si="0"/>
        <v>0</v>
      </c>
      <c r="G23" s="9"/>
    </row>
    <row r="24" spans="2:7" ht="14.1" customHeight="1">
      <c r="B24" s="8"/>
      <c r="C24" s="33"/>
      <c r="D24" s="42">
        <f>+D17-D21</f>
        <v>0</v>
      </c>
      <c r="E24" s="42">
        <f>+E17-E21</f>
        <v>0</v>
      </c>
      <c r="F24" s="42">
        <f t="shared" si="0"/>
        <v>0</v>
      </c>
      <c r="G24" s="9"/>
    </row>
    <row r="25" spans="2:7" ht="14.1" customHeight="1">
      <c r="B25" s="8"/>
      <c r="C25" s="57" t="s">
        <v>44</v>
      </c>
      <c r="D25" s="58"/>
      <c r="E25" s="58"/>
      <c r="F25" s="59"/>
      <c r="G25" s="9"/>
    </row>
    <row r="26" spans="2:7" ht="14.1" customHeight="1">
      <c r="B26" s="8"/>
      <c r="C26" s="34" t="s">
        <v>1</v>
      </c>
      <c r="D26" s="43">
        <f>+D27+D36+D76</f>
        <v>0</v>
      </c>
      <c r="E26" s="43">
        <f t="shared" ref="E26" si="1">+E27+E36+E76</f>
        <v>0</v>
      </c>
      <c r="F26" s="45">
        <f t="shared" si="0"/>
        <v>0</v>
      </c>
      <c r="G26" s="9"/>
    </row>
    <row r="27" spans="2:7" ht="14.1" customHeight="1">
      <c r="B27" s="8"/>
      <c r="C27" s="20" t="s">
        <v>2</v>
      </c>
      <c r="D27" s="44">
        <f>D28</f>
        <v>0</v>
      </c>
      <c r="E27" s="45">
        <f>E28</f>
        <v>0</v>
      </c>
      <c r="F27" s="45">
        <f t="shared" si="0"/>
        <v>0</v>
      </c>
      <c r="G27" s="9"/>
    </row>
    <row r="28" spans="2:7" ht="14.1" customHeight="1">
      <c r="B28" s="8"/>
      <c r="C28" s="21" t="s">
        <v>3</v>
      </c>
      <c r="D28" s="44">
        <f>+D29+D33</f>
        <v>0</v>
      </c>
      <c r="E28" s="46">
        <f>+E29+E33</f>
        <v>0</v>
      </c>
      <c r="F28" s="46">
        <f t="shared" si="0"/>
        <v>0</v>
      </c>
      <c r="G28" s="9"/>
    </row>
    <row r="29" spans="2:7" ht="14.1" customHeight="1">
      <c r="B29" s="8"/>
      <c r="C29" s="27" t="s">
        <v>4</v>
      </c>
      <c r="D29" s="47">
        <f>SUM(D30:D32)</f>
        <v>0</v>
      </c>
      <c r="E29" s="47">
        <f>SUM(E30:E32)</f>
        <v>0</v>
      </c>
      <c r="F29" s="47">
        <f t="shared" si="0"/>
        <v>0</v>
      </c>
      <c r="G29" s="9"/>
    </row>
    <row r="30" spans="2:7" ht="14.1" customHeight="1">
      <c r="B30" s="8"/>
      <c r="C30" s="26" t="s">
        <v>148</v>
      </c>
      <c r="D30" s="48"/>
      <c r="E30" s="48"/>
      <c r="F30" s="48">
        <f t="shared" si="0"/>
        <v>0</v>
      </c>
      <c r="G30" s="9"/>
    </row>
    <row r="31" spans="2:7" ht="14.1" customHeight="1">
      <c r="B31" s="8"/>
      <c r="C31" s="26" t="s">
        <v>5</v>
      </c>
      <c r="D31" s="48"/>
      <c r="E31" s="48"/>
      <c r="F31" s="48">
        <f t="shared" si="0"/>
        <v>0</v>
      </c>
      <c r="G31" s="9"/>
    </row>
    <row r="32" spans="2:7" ht="14.1" customHeight="1">
      <c r="B32" s="8"/>
      <c r="C32" s="26" t="s">
        <v>6</v>
      </c>
      <c r="D32" s="48"/>
      <c r="E32" s="48"/>
      <c r="F32" s="48">
        <f t="shared" si="0"/>
        <v>0</v>
      </c>
      <c r="G32" s="9"/>
    </row>
    <row r="33" spans="2:7" ht="14.1" customHeight="1">
      <c r="B33" s="8"/>
      <c r="C33" s="27" t="s">
        <v>7</v>
      </c>
      <c r="D33" s="47">
        <f>SUM(D34:D35)</f>
        <v>0</v>
      </c>
      <c r="E33" s="47">
        <f>SUM(E34:E35)</f>
        <v>0</v>
      </c>
      <c r="F33" s="47">
        <f t="shared" si="0"/>
        <v>0</v>
      </c>
      <c r="G33" s="9"/>
    </row>
    <row r="34" spans="2:7" ht="14.1" customHeight="1">
      <c r="B34" s="8"/>
      <c r="C34" s="26" t="s">
        <v>8</v>
      </c>
      <c r="D34" s="48"/>
      <c r="E34" s="48"/>
      <c r="F34" s="48">
        <f t="shared" si="0"/>
        <v>0</v>
      </c>
      <c r="G34" s="9"/>
    </row>
    <row r="35" spans="2:7" ht="14.1" customHeight="1">
      <c r="B35" s="8"/>
      <c r="C35" s="26" t="s">
        <v>9</v>
      </c>
      <c r="D35" s="48">
        <v>0</v>
      </c>
      <c r="E35" s="48"/>
      <c r="F35" s="48">
        <f t="shared" si="0"/>
        <v>0</v>
      </c>
      <c r="G35" s="9"/>
    </row>
    <row r="36" spans="2:7" ht="14.1" customHeight="1">
      <c r="B36" s="8"/>
      <c r="C36" s="28" t="s">
        <v>10</v>
      </c>
      <c r="D36" s="49">
        <f>+D37+D50</f>
        <v>0</v>
      </c>
      <c r="E36" s="49">
        <f>+E37+E50</f>
        <v>0</v>
      </c>
      <c r="F36" s="49">
        <f t="shared" si="0"/>
        <v>0</v>
      </c>
      <c r="G36" s="9"/>
    </row>
    <row r="37" spans="2:7" ht="14.1" customHeight="1">
      <c r="B37" s="8"/>
      <c r="C37" s="29" t="s">
        <v>11</v>
      </c>
      <c r="D37" s="50">
        <f>+D38+D43</f>
        <v>0</v>
      </c>
      <c r="E37" s="50">
        <f>+E38+E43</f>
        <v>0</v>
      </c>
      <c r="F37" s="50">
        <f t="shared" si="0"/>
        <v>0</v>
      </c>
      <c r="G37" s="9"/>
    </row>
    <row r="38" spans="2:7" ht="14.1" customHeight="1">
      <c r="B38" s="8"/>
      <c r="C38" s="27" t="s">
        <v>12</v>
      </c>
      <c r="D38" s="47">
        <f>SUM(D39:D42)</f>
        <v>0</v>
      </c>
      <c r="E38" s="47">
        <f>SUM(E39:E42)</f>
        <v>0</v>
      </c>
      <c r="F38" s="47">
        <f t="shared" si="0"/>
        <v>0</v>
      </c>
      <c r="G38" s="9"/>
    </row>
    <row r="39" spans="2:7" ht="14.1" customHeight="1">
      <c r="B39" s="8"/>
      <c r="C39" s="26" t="s">
        <v>13</v>
      </c>
      <c r="D39" s="48"/>
      <c r="E39" s="48"/>
      <c r="F39" s="48">
        <f t="shared" si="0"/>
        <v>0</v>
      </c>
      <c r="G39" s="9"/>
    </row>
    <row r="40" spans="2:7" ht="14.1" customHeight="1">
      <c r="B40" s="8"/>
      <c r="C40" s="26" t="s">
        <v>14</v>
      </c>
      <c r="D40" s="48"/>
      <c r="E40" s="48"/>
      <c r="F40" s="48">
        <f t="shared" si="0"/>
        <v>0</v>
      </c>
      <c r="G40" s="9"/>
    </row>
    <row r="41" spans="2:7" ht="14.1" customHeight="1">
      <c r="B41" s="8"/>
      <c r="C41" s="26" t="s">
        <v>45</v>
      </c>
      <c r="D41" s="48"/>
      <c r="E41" s="48"/>
      <c r="F41" s="48">
        <f t="shared" si="0"/>
        <v>0</v>
      </c>
      <c r="G41" s="9"/>
    </row>
    <row r="42" spans="2:7" ht="14.1" customHeight="1">
      <c r="B42" s="8"/>
      <c r="C42" s="26" t="s">
        <v>9</v>
      </c>
      <c r="D42" s="48"/>
      <c r="E42" s="48"/>
      <c r="F42" s="48">
        <f t="shared" si="0"/>
        <v>0</v>
      </c>
      <c r="G42" s="9"/>
    </row>
    <row r="43" spans="2:7" ht="14.1" customHeight="1">
      <c r="B43" s="8"/>
      <c r="C43" s="27" t="s">
        <v>15</v>
      </c>
      <c r="D43" s="47">
        <f>SUM(D44:D49)</f>
        <v>0</v>
      </c>
      <c r="E43" s="47">
        <f>SUM(E44:E49)</f>
        <v>0</v>
      </c>
      <c r="F43" s="47">
        <f t="shared" si="0"/>
        <v>0</v>
      </c>
      <c r="G43" s="9"/>
    </row>
    <row r="44" spans="2:7" ht="14.1" customHeight="1">
      <c r="B44" s="8"/>
      <c r="C44" s="26" t="s">
        <v>16</v>
      </c>
      <c r="D44" s="48"/>
      <c r="E44" s="48"/>
      <c r="F44" s="48">
        <f t="shared" si="0"/>
        <v>0</v>
      </c>
      <c r="G44" s="9"/>
    </row>
    <row r="45" spans="2:7" ht="14.1" customHeight="1">
      <c r="B45" s="8"/>
      <c r="C45" s="26" t="s">
        <v>17</v>
      </c>
      <c r="D45" s="48"/>
      <c r="E45" s="48"/>
      <c r="F45" s="48">
        <f t="shared" si="0"/>
        <v>0</v>
      </c>
      <c r="G45" s="9"/>
    </row>
    <row r="46" spans="2:7" ht="14.1" customHeight="1">
      <c r="B46" s="8"/>
      <c r="C46" s="26" t="s">
        <v>18</v>
      </c>
      <c r="D46" s="48"/>
      <c r="E46" s="48"/>
      <c r="F46" s="48">
        <f t="shared" si="0"/>
        <v>0</v>
      </c>
      <c r="G46" s="9"/>
    </row>
    <row r="47" spans="2:7" ht="14.1" customHeight="1">
      <c r="B47" s="8"/>
      <c r="C47" s="26" t="s">
        <v>19</v>
      </c>
      <c r="D47" s="48"/>
      <c r="E47" s="48"/>
      <c r="F47" s="48">
        <f t="shared" si="0"/>
        <v>0</v>
      </c>
      <c r="G47" s="9"/>
    </row>
    <row r="48" spans="2:7" ht="14.1" customHeight="1">
      <c r="B48" s="8"/>
      <c r="C48" s="26" t="s">
        <v>20</v>
      </c>
      <c r="D48" s="48"/>
      <c r="E48" s="48"/>
      <c r="F48" s="48">
        <f t="shared" si="0"/>
        <v>0</v>
      </c>
      <c r="G48" s="9"/>
    </row>
    <row r="49" spans="2:7" ht="14.1" customHeight="1">
      <c r="B49" s="8"/>
      <c r="C49" s="26" t="s">
        <v>21</v>
      </c>
      <c r="D49" s="48"/>
      <c r="E49" s="48"/>
      <c r="F49" s="48">
        <f t="shared" si="0"/>
        <v>0</v>
      </c>
      <c r="G49" s="9"/>
    </row>
    <row r="50" spans="2:7" ht="14.1" customHeight="1">
      <c r="B50" s="8"/>
      <c r="C50" s="29" t="s">
        <v>22</v>
      </c>
      <c r="D50" s="50">
        <f>+D51+D55+D65+D72</f>
        <v>0</v>
      </c>
      <c r="E50" s="50">
        <f>+E51+E55+E65+E72</f>
        <v>0</v>
      </c>
      <c r="F50" s="50">
        <f t="shared" si="0"/>
        <v>0</v>
      </c>
      <c r="G50" s="9"/>
    </row>
    <row r="51" spans="2:7" ht="14.1" customHeight="1">
      <c r="B51" s="8"/>
      <c r="C51" s="27" t="s">
        <v>23</v>
      </c>
      <c r="D51" s="47">
        <f>SUM(D52:D54)</f>
        <v>0</v>
      </c>
      <c r="E51" s="47">
        <f>SUM(E52:E54)</f>
        <v>0</v>
      </c>
      <c r="F51" s="47">
        <f t="shared" si="0"/>
        <v>0</v>
      </c>
      <c r="G51" s="9"/>
    </row>
    <row r="52" spans="2:7" ht="14.1" customHeight="1">
      <c r="B52" s="8"/>
      <c r="C52" s="26" t="s">
        <v>24</v>
      </c>
      <c r="D52" s="48"/>
      <c r="E52" s="48"/>
      <c r="F52" s="48">
        <f t="shared" si="0"/>
        <v>0</v>
      </c>
      <c r="G52" s="9"/>
    </row>
    <row r="53" spans="2:7" ht="14.1" customHeight="1">
      <c r="B53" s="8"/>
      <c r="C53" s="26" t="s">
        <v>25</v>
      </c>
      <c r="D53" s="48"/>
      <c r="E53" s="48"/>
      <c r="F53" s="48">
        <f t="shared" si="0"/>
        <v>0</v>
      </c>
      <c r="G53" s="9"/>
    </row>
    <row r="54" spans="2:7" ht="14.1" customHeight="1">
      <c r="B54" s="8"/>
      <c r="C54" s="26" t="s">
        <v>9</v>
      </c>
      <c r="D54" s="48"/>
      <c r="E54" s="48"/>
      <c r="F54" s="48">
        <f t="shared" si="0"/>
        <v>0</v>
      </c>
      <c r="G54" s="9"/>
    </row>
    <row r="55" spans="2:7" ht="14.1" customHeight="1">
      <c r="B55" s="8"/>
      <c r="C55" s="27" t="s">
        <v>26</v>
      </c>
      <c r="D55" s="47">
        <f>+D56+D61</f>
        <v>0</v>
      </c>
      <c r="E55" s="47">
        <f>+E56+E61</f>
        <v>0</v>
      </c>
      <c r="F55" s="47">
        <f t="shared" si="0"/>
        <v>0</v>
      </c>
      <c r="G55" s="9"/>
    </row>
    <row r="56" spans="2:7" ht="14.1" customHeight="1">
      <c r="B56" s="8"/>
      <c r="C56" s="27" t="s">
        <v>27</v>
      </c>
      <c r="D56" s="47">
        <f>SUM(D57:D60)</f>
        <v>0</v>
      </c>
      <c r="E56" s="47">
        <f>SUM(E57:E60)</f>
        <v>0</v>
      </c>
      <c r="F56" s="47">
        <f t="shared" si="0"/>
        <v>0</v>
      </c>
      <c r="G56" s="9"/>
    </row>
    <row r="57" spans="2:7" ht="14.1" customHeight="1">
      <c r="B57" s="8"/>
      <c r="C57" s="26" t="s">
        <v>28</v>
      </c>
      <c r="D57" s="48"/>
      <c r="E57" s="48"/>
      <c r="F57" s="48">
        <f t="shared" si="0"/>
        <v>0</v>
      </c>
      <c r="G57" s="9"/>
    </row>
    <row r="58" spans="2:7" ht="14.1" customHeight="1">
      <c r="B58" s="8"/>
      <c r="C58" s="26" t="s">
        <v>32</v>
      </c>
      <c r="D58" s="48"/>
      <c r="E58" s="48"/>
      <c r="F58" s="48">
        <f t="shared" si="0"/>
        <v>0</v>
      </c>
      <c r="G58" s="9"/>
    </row>
    <row r="59" spans="2:7" ht="14.1" customHeight="1">
      <c r="B59" s="8"/>
      <c r="C59" s="26" t="s">
        <v>29</v>
      </c>
      <c r="D59" s="48"/>
      <c r="E59" s="48"/>
      <c r="F59" s="48">
        <f t="shared" si="0"/>
        <v>0</v>
      </c>
      <c r="G59" s="9"/>
    </row>
    <row r="60" spans="2:7" ht="14.1" customHeight="1">
      <c r="B60" s="8"/>
      <c r="C60" s="26" t="s">
        <v>6</v>
      </c>
      <c r="D60" s="48"/>
      <c r="E60" s="48"/>
      <c r="F60" s="48">
        <f t="shared" si="0"/>
        <v>0</v>
      </c>
      <c r="G60" s="9"/>
    </row>
    <row r="61" spans="2:7" ht="14.1" customHeight="1">
      <c r="B61" s="8"/>
      <c r="C61" s="27" t="s">
        <v>30</v>
      </c>
      <c r="D61" s="47">
        <f>SUM(D62:D64)</f>
        <v>0</v>
      </c>
      <c r="E61" s="47">
        <f>SUM(E62:E64)</f>
        <v>0</v>
      </c>
      <c r="F61" s="47">
        <f t="shared" si="0"/>
        <v>0</v>
      </c>
      <c r="G61" s="9"/>
    </row>
    <row r="62" spans="2:7" ht="14.1" customHeight="1">
      <c r="B62" s="8"/>
      <c r="C62" s="26" t="s">
        <v>31</v>
      </c>
      <c r="D62" s="48"/>
      <c r="E62" s="48"/>
      <c r="F62" s="48">
        <f t="shared" si="0"/>
        <v>0</v>
      </c>
      <c r="G62" s="9"/>
    </row>
    <row r="63" spans="2:7" ht="14.1" customHeight="1">
      <c r="B63" s="8"/>
      <c r="C63" s="26" t="s">
        <v>32</v>
      </c>
      <c r="D63" s="48"/>
      <c r="E63" s="48"/>
      <c r="F63" s="48">
        <f t="shared" si="0"/>
        <v>0</v>
      </c>
      <c r="G63" s="9"/>
    </row>
    <row r="64" spans="2:7" ht="14.1" customHeight="1">
      <c r="B64" s="8"/>
      <c r="C64" s="26" t="s">
        <v>138</v>
      </c>
      <c r="D64" s="48"/>
      <c r="E64" s="48"/>
      <c r="F64" s="48">
        <f t="shared" si="0"/>
        <v>0</v>
      </c>
      <c r="G64" s="9"/>
    </row>
    <row r="65" spans="2:7" ht="14.1" customHeight="1">
      <c r="B65" s="8"/>
      <c r="C65" s="27" t="s">
        <v>33</v>
      </c>
      <c r="D65" s="47">
        <f>SUM(D66:D71)</f>
        <v>0</v>
      </c>
      <c r="E65" s="47">
        <f>SUM(E66:E71)</f>
        <v>0</v>
      </c>
      <c r="F65" s="47">
        <f t="shared" si="0"/>
        <v>0</v>
      </c>
      <c r="G65" s="9"/>
    </row>
    <row r="66" spans="2:7" ht="14.1" customHeight="1">
      <c r="B66" s="8"/>
      <c r="C66" s="26" t="s">
        <v>34</v>
      </c>
      <c r="D66" s="48"/>
      <c r="E66" s="48"/>
      <c r="F66" s="48">
        <f t="shared" si="0"/>
        <v>0</v>
      </c>
      <c r="G66" s="9"/>
    </row>
    <row r="67" spans="2:7" ht="14.1" customHeight="1">
      <c r="B67" s="8"/>
      <c r="C67" s="26" t="s">
        <v>35</v>
      </c>
      <c r="D67" s="48"/>
      <c r="E67" s="48"/>
      <c r="F67" s="48">
        <f t="shared" si="0"/>
        <v>0</v>
      </c>
      <c r="G67" s="9"/>
    </row>
    <row r="68" spans="2:7" ht="14.1" customHeight="1">
      <c r="B68" s="8"/>
      <c r="C68" s="26" t="s">
        <v>36</v>
      </c>
      <c r="D68" s="48"/>
      <c r="E68" s="48"/>
      <c r="F68" s="48">
        <f t="shared" si="0"/>
        <v>0</v>
      </c>
      <c r="G68" s="9"/>
    </row>
    <row r="69" spans="2:7" ht="14.1" customHeight="1">
      <c r="B69" s="8"/>
      <c r="C69" s="26" t="s">
        <v>37</v>
      </c>
      <c r="D69" s="48"/>
      <c r="E69" s="48"/>
      <c r="F69" s="48">
        <f t="shared" si="0"/>
        <v>0</v>
      </c>
      <c r="G69" s="9"/>
    </row>
    <row r="70" spans="2:7" ht="14.1" customHeight="1">
      <c r="B70" s="8"/>
      <c r="C70" s="26" t="s">
        <v>38</v>
      </c>
      <c r="D70" s="48"/>
      <c r="E70" s="48"/>
      <c r="F70" s="48">
        <f t="shared" si="0"/>
        <v>0</v>
      </c>
      <c r="G70" s="9"/>
    </row>
    <row r="71" spans="2:7" ht="14.1" customHeight="1">
      <c r="B71" s="8"/>
      <c r="C71" s="26" t="s">
        <v>6</v>
      </c>
      <c r="D71" s="48"/>
      <c r="E71" s="48"/>
      <c r="F71" s="48">
        <f t="shared" si="0"/>
        <v>0</v>
      </c>
      <c r="G71" s="9"/>
    </row>
    <row r="72" spans="2:7" ht="14.1" customHeight="1">
      <c r="B72" s="8"/>
      <c r="C72" s="27" t="s">
        <v>32</v>
      </c>
      <c r="D72" s="47">
        <f>SUM(D73:D75)</f>
        <v>0</v>
      </c>
      <c r="E72" s="47">
        <f>SUM(E73:E75)</f>
        <v>0</v>
      </c>
      <c r="F72" s="47">
        <f t="shared" si="0"/>
        <v>0</v>
      </c>
      <c r="G72" s="9"/>
    </row>
    <row r="73" spans="2:7" ht="14.1" customHeight="1">
      <c r="B73" s="8"/>
      <c r="C73" s="26" t="s">
        <v>39</v>
      </c>
      <c r="D73" s="48"/>
      <c r="E73" s="48"/>
      <c r="F73" s="48">
        <f t="shared" si="0"/>
        <v>0</v>
      </c>
      <c r="G73" s="9"/>
    </row>
    <row r="74" spans="2:7" ht="14.1" customHeight="1">
      <c r="B74" s="8"/>
      <c r="C74" s="26" t="s">
        <v>40</v>
      </c>
      <c r="D74" s="48"/>
      <c r="E74" s="48"/>
      <c r="F74" s="48">
        <f t="shared" ref="F74:F83" si="2">SUM(D74:E74)</f>
        <v>0</v>
      </c>
      <c r="G74" s="9"/>
    </row>
    <row r="75" spans="2:7" ht="14.1" customHeight="1">
      <c r="B75" s="8"/>
      <c r="C75" s="26" t="s">
        <v>137</v>
      </c>
      <c r="D75" s="48"/>
      <c r="E75" s="48"/>
      <c r="F75" s="48">
        <f t="shared" si="2"/>
        <v>0</v>
      </c>
      <c r="G75" s="9"/>
    </row>
    <row r="76" spans="2:7" ht="14.1" customHeight="1">
      <c r="B76" s="8"/>
      <c r="C76" s="28" t="s">
        <v>41</v>
      </c>
      <c r="D76" s="49">
        <f>D77+D81</f>
        <v>0</v>
      </c>
      <c r="E76" s="49">
        <f>E77+E81</f>
        <v>0</v>
      </c>
      <c r="F76" s="49">
        <f t="shared" si="2"/>
        <v>0</v>
      </c>
      <c r="G76" s="9"/>
    </row>
    <row r="77" spans="2:7" ht="14.1" customHeight="1">
      <c r="B77" s="8"/>
      <c r="C77" s="30" t="s">
        <v>46</v>
      </c>
      <c r="D77" s="50">
        <f>SUM(D78:D80)</f>
        <v>0</v>
      </c>
      <c r="E77" s="50">
        <f>SUM(E78:E80)</f>
        <v>0</v>
      </c>
      <c r="F77" s="50">
        <f t="shared" si="2"/>
        <v>0</v>
      </c>
      <c r="G77" s="9"/>
    </row>
    <row r="78" spans="2:7" ht="14.1" customHeight="1">
      <c r="B78" s="8"/>
      <c r="C78" s="26" t="s">
        <v>42</v>
      </c>
      <c r="D78" s="48"/>
      <c r="E78" s="48"/>
      <c r="F78" s="48">
        <f t="shared" si="2"/>
        <v>0</v>
      </c>
      <c r="G78" s="9"/>
    </row>
    <row r="79" spans="2:7" ht="19.5" customHeight="1">
      <c r="B79" s="8"/>
      <c r="C79" s="26" t="s">
        <v>43</v>
      </c>
      <c r="D79" s="48"/>
      <c r="E79" s="48"/>
      <c r="F79" s="48">
        <f t="shared" si="2"/>
        <v>0</v>
      </c>
      <c r="G79" s="9"/>
    </row>
    <row r="80" spans="2:7" ht="14.1" customHeight="1">
      <c r="B80" s="22"/>
      <c r="C80" s="26" t="s">
        <v>6</v>
      </c>
      <c r="D80" s="48"/>
      <c r="E80" s="48"/>
      <c r="F80" s="48">
        <f t="shared" si="2"/>
        <v>0</v>
      </c>
      <c r="G80" s="9"/>
    </row>
    <row r="81" spans="2:7" ht="14.1" customHeight="1">
      <c r="B81" s="22"/>
      <c r="C81" s="30" t="s">
        <v>139</v>
      </c>
      <c r="D81" s="50">
        <f>+D82</f>
        <v>0</v>
      </c>
      <c r="E81" s="50">
        <f>+E82</f>
        <v>0</v>
      </c>
      <c r="F81" s="50">
        <f t="shared" si="2"/>
        <v>0</v>
      </c>
      <c r="G81" s="9"/>
    </row>
    <row r="82" spans="2:7" ht="14.1" customHeight="1">
      <c r="B82" s="22"/>
      <c r="C82" s="26" t="s">
        <v>140</v>
      </c>
      <c r="D82" s="48"/>
      <c r="E82" s="48"/>
      <c r="F82" s="48">
        <f t="shared" si="2"/>
        <v>0</v>
      </c>
      <c r="G82" s="9"/>
    </row>
    <row r="83" spans="2:7" ht="14.1" customHeight="1" thickBot="1">
      <c r="B83" s="23"/>
      <c r="C83" s="35" t="s">
        <v>60</v>
      </c>
      <c r="D83" s="51">
        <f>+D23-D26</f>
        <v>0</v>
      </c>
      <c r="E83" s="51">
        <f>+E23-E26</f>
        <v>0</v>
      </c>
      <c r="F83" s="51">
        <f t="shared" si="2"/>
        <v>0</v>
      </c>
      <c r="G83" s="24"/>
    </row>
  </sheetData>
  <sheetProtection algorithmName="SHA-512" hashValue="4r55QWZw3EHbV4pcRIg1BmhidwJDjL3g0rRjAcbALwjHhIcTBFuTGqkJhx7d8QQb8n+nLSCdIEdStTEcG42wwA==" saltValue="Q4BkyE64nsCO1NFhJZOD6w==" spinCount="100000" sheet="1" selectLockedCells="1"/>
  <mergeCells count="6">
    <mergeCell ref="C25:F25"/>
    <mergeCell ref="D5:E5"/>
    <mergeCell ref="B4:G4"/>
    <mergeCell ref="B2:G2"/>
    <mergeCell ref="B3:G3"/>
    <mergeCell ref="C7:F7"/>
  </mergeCells>
  <phoneticPr fontId="4" type="noConversion"/>
  <pageMargins left="0.39370078740157483" right="0.23622047244094491" top="0.39370078740157483" bottom="0.39370078740157483" header="0" footer="0"/>
  <pageSetup scale="90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Hoja1!$C$2:$C$76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76"/>
  <sheetViews>
    <sheetView workbookViewId="0">
      <selection activeCell="C3" sqref="C3"/>
    </sheetView>
  </sheetViews>
  <sheetFormatPr baseColWidth="10" defaultRowHeight="12.75"/>
  <cols>
    <col min="3" max="3" width="19.28515625" customWidth="1"/>
  </cols>
  <sheetData>
    <row r="2" spans="3:3">
      <c r="C2" s="1" t="s">
        <v>136</v>
      </c>
    </row>
    <row r="3" spans="3:3">
      <c r="C3" t="s">
        <v>62</v>
      </c>
    </row>
    <row r="4" spans="3:3">
      <c r="C4" t="s">
        <v>63</v>
      </c>
    </row>
    <row r="5" spans="3:3">
      <c r="C5" t="s">
        <v>64</v>
      </c>
    </row>
    <row r="6" spans="3:3">
      <c r="C6" t="s">
        <v>65</v>
      </c>
    </row>
    <row r="7" spans="3:3">
      <c r="C7" t="s">
        <v>66</v>
      </c>
    </row>
    <row r="8" spans="3:3">
      <c r="C8" t="s">
        <v>67</v>
      </c>
    </row>
    <row r="9" spans="3:3">
      <c r="C9" t="s">
        <v>68</v>
      </c>
    </row>
    <row r="10" spans="3:3">
      <c r="C10" t="s">
        <v>69</v>
      </c>
    </row>
    <row r="11" spans="3:3">
      <c r="C11" t="s">
        <v>70</v>
      </c>
    </row>
    <row r="12" spans="3:3">
      <c r="C12" t="s">
        <v>71</v>
      </c>
    </row>
    <row r="13" spans="3:3">
      <c r="C13" t="s">
        <v>72</v>
      </c>
    </row>
    <row r="14" spans="3:3">
      <c r="C14" t="s">
        <v>73</v>
      </c>
    </row>
    <row r="15" spans="3:3">
      <c r="C15" t="s">
        <v>74</v>
      </c>
    </row>
    <row r="16" spans="3:3">
      <c r="C16" t="s">
        <v>75</v>
      </c>
    </row>
    <row r="17" spans="3:3">
      <c r="C17" t="s">
        <v>76</v>
      </c>
    </row>
    <row r="18" spans="3:3">
      <c r="C18" t="s">
        <v>77</v>
      </c>
    </row>
    <row r="19" spans="3:3">
      <c r="C19" t="s">
        <v>78</v>
      </c>
    </row>
    <row r="20" spans="3:3">
      <c r="C20" t="s">
        <v>79</v>
      </c>
    </row>
    <row r="21" spans="3:3">
      <c r="C21" t="s">
        <v>80</v>
      </c>
    </row>
    <row r="22" spans="3:3">
      <c r="C22" t="s">
        <v>81</v>
      </c>
    </row>
    <row r="23" spans="3:3">
      <c r="C23" t="s">
        <v>82</v>
      </c>
    </row>
    <row r="24" spans="3:3">
      <c r="C24" t="s">
        <v>83</v>
      </c>
    </row>
    <row r="25" spans="3:3">
      <c r="C25" t="s">
        <v>84</v>
      </c>
    </row>
    <row r="26" spans="3:3">
      <c r="C26" t="s">
        <v>85</v>
      </c>
    </row>
    <row r="27" spans="3:3">
      <c r="C27" t="s">
        <v>86</v>
      </c>
    </row>
    <row r="28" spans="3:3">
      <c r="C28" t="s">
        <v>87</v>
      </c>
    </row>
    <row r="29" spans="3:3">
      <c r="C29" t="s">
        <v>88</v>
      </c>
    </row>
    <row r="30" spans="3:3">
      <c r="C30" t="s">
        <v>89</v>
      </c>
    </row>
    <row r="31" spans="3:3">
      <c r="C31" t="s">
        <v>90</v>
      </c>
    </row>
    <row r="32" spans="3:3">
      <c r="C32" t="s">
        <v>91</v>
      </c>
    </row>
    <row r="33" spans="3:3">
      <c r="C33" t="s">
        <v>92</v>
      </c>
    </row>
    <row r="34" spans="3:3">
      <c r="C34" t="s">
        <v>93</v>
      </c>
    </row>
    <row r="35" spans="3:3">
      <c r="C35" t="s">
        <v>94</v>
      </c>
    </row>
    <row r="36" spans="3:3">
      <c r="C36" t="s">
        <v>95</v>
      </c>
    </row>
    <row r="37" spans="3:3">
      <c r="C37" t="s">
        <v>96</v>
      </c>
    </row>
    <row r="38" spans="3:3">
      <c r="C38" t="s">
        <v>97</v>
      </c>
    </row>
    <row r="39" spans="3:3">
      <c r="C39" t="s">
        <v>98</v>
      </c>
    </row>
    <row r="40" spans="3:3">
      <c r="C40" t="s">
        <v>99</v>
      </c>
    </row>
    <row r="41" spans="3:3">
      <c r="C41" t="s">
        <v>100</v>
      </c>
    </row>
    <row r="42" spans="3:3">
      <c r="C42" t="s">
        <v>101</v>
      </c>
    </row>
    <row r="43" spans="3:3">
      <c r="C43" t="s">
        <v>102</v>
      </c>
    </row>
    <row r="44" spans="3:3">
      <c r="C44" t="s">
        <v>103</v>
      </c>
    </row>
    <row r="45" spans="3:3">
      <c r="C45" t="s">
        <v>104</v>
      </c>
    </row>
    <row r="46" spans="3:3">
      <c r="C46" t="s">
        <v>105</v>
      </c>
    </row>
    <row r="47" spans="3:3">
      <c r="C47" t="s">
        <v>106</v>
      </c>
    </row>
    <row r="48" spans="3:3">
      <c r="C48" t="s">
        <v>107</v>
      </c>
    </row>
    <row r="49" spans="3:3">
      <c r="C49" t="s">
        <v>108</v>
      </c>
    </row>
    <row r="50" spans="3:3">
      <c r="C50" t="s">
        <v>109</v>
      </c>
    </row>
    <row r="51" spans="3:3">
      <c r="C51" t="s">
        <v>110</v>
      </c>
    </row>
    <row r="52" spans="3:3">
      <c r="C52" t="s">
        <v>111</v>
      </c>
    </row>
    <row r="53" spans="3:3">
      <c r="C53" t="s">
        <v>112</v>
      </c>
    </row>
    <row r="54" spans="3:3">
      <c r="C54" t="s">
        <v>113</v>
      </c>
    </row>
    <row r="55" spans="3:3">
      <c r="C55" t="s">
        <v>114</v>
      </c>
    </row>
    <row r="56" spans="3:3">
      <c r="C56" t="s">
        <v>115</v>
      </c>
    </row>
    <row r="57" spans="3:3">
      <c r="C57" t="s">
        <v>116</v>
      </c>
    </row>
    <row r="58" spans="3:3">
      <c r="C58" t="s">
        <v>117</v>
      </c>
    </row>
    <row r="59" spans="3:3">
      <c r="C59" t="s">
        <v>118</v>
      </c>
    </row>
    <row r="60" spans="3:3">
      <c r="C60" t="s">
        <v>119</v>
      </c>
    </row>
    <row r="61" spans="3:3">
      <c r="C61" t="s">
        <v>120</v>
      </c>
    </row>
    <row r="62" spans="3:3">
      <c r="C62" t="s">
        <v>121</v>
      </c>
    </row>
    <row r="63" spans="3:3">
      <c r="C63" t="s">
        <v>122</v>
      </c>
    </row>
    <row r="64" spans="3:3">
      <c r="C64" t="s">
        <v>123</v>
      </c>
    </row>
    <row r="65" spans="3:3">
      <c r="C65" t="s">
        <v>124</v>
      </c>
    </row>
    <row r="66" spans="3:3">
      <c r="C66" t="s">
        <v>125</v>
      </c>
    </row>
    <row r="67" spans="3:3">
      <c r="C67" t="s">
        <v>126</v>
      </c>
    </row>
    <row r="68" spans="3:3">
      <c r="C68" t="s">
        <v>127</v>
      </c>
    </row>
    <row r="69" spans="3:3">
      <c r="C69" t="s">
        <v>128</v>
      </c>
    </row>
    <row r="70" spans="3:3">
      <c r="C70" t="s">
        <v>129</v>
      </c>
    </row>
    <row r="71" spans="3:3">
      <c r="C71" t="s">
        <v>130</v>
      </c>
    </row>
    <row r="72" spans="3:3">
      <c r="C72" t="s">
        <v>131</v>
      </c>
    </row>
    <row r="73" spans="3:3">
      <c r="C73" t="s">
        <v>132</v>
      </c>
    </row>
    <row r="74" spans="3:3">
      <c r="C74" t="s">
        <v>133</v>
      </c>
    </row>
    <row r="75" spans="3:3">
      <c r="C75" t="s">
        <v>134</v>
      </c>
    </row>
    <row r="76" spans="3:3">
      <c r="C76" t="s">
        <v>135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PROYECCION</vt:lpstr>
      <vt:lpstr>Hoja1</vt:lpstr>
    </vt:vector>
  </TitlesOfParts>
  <Company>C-NIX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Hubeimar Gutierrez B.</dc:creator>
  <cp:lastModifiedBy>ST-H5PJDW2</cp:lastModifiedBy>
  <cp:lastPrinted>2019-04-08T19:40:23Z</cp:lastPrinted>
  <dcterms:created xsi:type="dcterms:W3CDTF">1999-06-19T04:42:34Z</dcterms:created>
  <dcterms:modified xsi:type="dcterms:W3CDTF">2021-11-12T18:06:59Z</dcterms:modified>
</cp:coreProperties>
</file>